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6" yWindow="96" windowWidth="13416" windowHeight="4056"/>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79" i="1"/>
  <c r="J73"/>
  <c r="I72"/>
  <c r="B69"/>
  <c r="B68"/>
  <c r="B67"/>
  <c r="U62"/>
  <c r="M62"/>
  <c r="N62"/>
  <c r="O62"/>
  <c r="P62"/>
  <c r="Q62"/>
  <c r="R62"/>
  <c r="S62"/>
  <c r="T62"/>
  <c r="L62"/>
  <c r="B65"/>
  <c r="B60"/>
  <c r="J58"/>
  <c r="K58"/>
  <c r="L58"/>
  <c r="M58"/>
  <c r="N58"/>
  <c r="O58"/>
  <c r="P58"/>
  <c r="Q58"/>
  <c r="R58"/>
  <c r="S58"/>
  <c r="T58"/>
  <c r="U58"/>
  <c r="V58"/>
  <c r="W58"/>
  <c r="J59"/>
  <c r="K59"/>
  <c r="L59"/>
  <c r="M59"/>
  <c r="N59"/>
  <c r="O59"/>
  <c r="P59"/>
  <c r="Q59"/>
  <c r="R59"/>
  <c r="S59"/>
  <c r="T59"/>
  <c r="U59"/>
  <c r="V59"/>
  <c r="W59"/>
  <c r="J60"/>
  <c r="K60"/>
  <c r="L60"/>
  <c r="M60"/>
  <c r="N60"/>
  <c r="O60"/>
  <c r="P60"/>
  <c r="Q60"/>
  <c r="R60"/>
  <c r="S60"/>
  <c r="T60"/>
  <c r="U60"/>
  <c r="V60"/>
  <c r="W60"/>
  <c r="J61"/>
  <c r="K61"/>
  <c r="L61"/>
  <c r="M61"/>
  <c r="N61"/>
  <c r="O61"/>
  <c r="P61"/>
  <c r="Q61"/>
  <c r="R61"/>
  <c r="S61"/>
  <c r="T61"/>
  <c r="U61"/>
  <c r="V61"/>
  <c r="W61"/>
  <c r="I59"/>
  <c r="I60"/>
  <c r="I61"/>
  <c r="I58"/>
  <c r="I54"/>
  <c r="J54"/>
  <c r="K54"/>
  <c r="L54"/>
  <c r="M54"/>
  <c r="N54"/>
  <c r="O54"/>
  <c r="P54"/>
  <c r="Q54"/>
  <c r="R54"/>
  <c r="S54"/>
  <c r="T54"/>
  <c r="U54"/>
  <c r="V54"/>
  <c r="W54"/>
  <c r="I55"/>
  <c r="J55"/>
  <c r="K55"/>
  <c r="L55"/>
  <c r="M55"/>
  <c r="N55"/>
  <c r="O55"/>
  <c r="P55"/>
  <c r="Q55"/>
  <c r="R55"/>
  <c r="S55"/>
  <c r="T55"/>
  <c r="U55"/>
  <c r="V55"/>
  <c r="W55"/>
  <c r="I56"/>
  <c r="J56"/>
  <c r="K56"/>
  <c r="L56"/>
  <c r="M56"/>
  <c r="N56"/>
  <c r="O56"/>
  <c r="P56"/>
  <c r="Q56"/>
  <c r="R56"/>
  <c r="S56"/>
  <c r="T56"/>
  <c r="U56"/>
  <c r="V56"/>
  <c r="W56"/>
  <c r="J53"/>
  <c r="K53"/>
  <c r="L53"/>
  <c r="M53"/>
  <c r="N53"/>
  <c r="O53"/>
  <c r="P53"/>
  <c r="Q53"/>
  <c r="R53"/>
  <c r="S53"/>
  <c r="T53"/>
  <c r="U53"/>
  <c r="V53"/>
  <c r="W53"/>
  <c r="I53"/>
  <c r="B57"/>
  <c r="B56"/>
  <c r="B55"/>
  <c r="U48"/>
  <c r="V48"/>
  <c r="W48"/>
  <c r="U49"/>
  <c r="V49"/>
  <c r="W49"/>
  <c r="U50"/>
  <c r="V50"/>
  <c r="W50"/>
  <c r="U51"/>
  <c r="V51"/>
  <c r="W51"/>
  <c r="I49"/>
  <c r="J49"/>
  <c r="K49"/>
  <c r="L49"/>
  <c r="M49"/>
  <c r="N49"/>
  <c r="O49"/>
  <c r="P49"/>
  <c r="Q49"/>
  <c r="R49"/>
  <c r="S49"/>
  <c r="T49"/>
  <c r="I50"/>
  <c r="J50"/>
  <c r="K50"/>
  <c r="L50"/>
  <c r="M50"/>
  <c r="N50"/>
  <c r="O50"/>
  <c r="P50"/>
  <c r="Q50"/>
  <c r="R50"/>
  <c r="S50"/>
  <c r="T50"/>
  <c r="I51"/>
  <c r="J51"/>
  <c r="K51"/>
  <c r="L51"/>
  <c r="M51"/>
  <c r="N51"/>
  <c r="O51"/>
  <c r="P51"/>
  <c r="Q51"/>
  <c r="R51"/>
  <c r="S51"/>
  <c r="T51"/>
  <c r="J48"/>
  <c r="K48"/>
  <c r="L48"/>
  <c r="M48"/>
  <c r="N48"/>
  <c r="O48"/>
  <c r="P48"/>
  <c r="Q48"/>
  <c r="R48"/>
  <c r="S48"/>
  <c r="T48"/>
  <c r="I48"/>
  <c r="B54"/>
  <c r="B51"/>
  <c r="I45"/>
  <c r="I44"/>
  <c r="I43"/>
  <c r="I42"/>
  <c r="I41"/>
  <c r="I40"/>
  <c r="I39"/>
  <c r="I38"/>
  <c r="B50"/>
  <c r="F25"/>
  <c r="E21"/>
  <c r="F21" s="1"/>
  <c r="E20"/>
  <c r="F20" s="1"/>
  <c r="E19"/>
  <c r="F19" s="1"/>
  <c r="F18"/>
  <c r="E18"/>
  <c r="D19"/>
  <c r="D20"/>
  <c r="D21"/>
  <c r="D22"/>
  <c r="D23"/>
  <c r="D24"/>
  <c r="D25"/>
  <c r="D18"/>
  <c r="E22" l="1"/>
  <c r="E23" l="1"/>
  <c r="F22"/>
  <c r="E24" l="1"/>
  <c r="F23"/>
  <c r="E25" l="1"/>
  <c r="F24"/>
</calcChain>
</file>

<file path=xl/sharedStrings.xml><?xml version="1.0" encoding="utf-8"?>
<sst xmlns="http://schemas.openxmlformats.org/spreadsheetml/2006/main" count="53" uniqueCount="51">
  <si>
    <t>基礎統計れぽ１（参考にする程度でよろしく。まじで。）</t>
    <rPh sb="0" eb="2">
      <t>キソ</t>
    </rPh>
    <rPh sb="2" eb="4">
      <t>トウケイ</t>
    </rPh>
    <rPh sb="8" eb="10">
      <t>サンコウ</t>
    </rPh>
    <rPh sb="13" eb="15">
      <t>テイド</t>
    </rPh>
    <phoneticPr fontId="1"/>
  </si>
  <si>
    <t>課題１</t>
    <rPh sb="0" eb="2">
      <t>カダイ</t>
    </rPh>
    <phoneticPr fontId="1"/>
  </si>
  <si>
    <t>スタージェスの公式より　１＋ろぐ２の６０＝ほぼ７であるが簡単のためここでは階級数を８として考える。</t>
    <rPh sb="7" eb="9">
      <t>コウシキ</t>
    </rPh>
    <rPh sb="28" eb="30">
      <t>カンタン</t>
    </rPh>
    <rPh sb="37" eb="39">
      <t>カイキュウ</t>
    </rPh>
    <rPh sb="39" eb="40">
      <t>スウ</t>
    </rPh>
    <rPh sb="45" eb="46">
      <t>カンガ</t>
    </rPh>
    <phoneticPr fontId="1"/>
  </si>
  <si>
    <t>問１－１</t>
    <rPh sb="0" eb="1">
      <t>ト</t>
    </rPh>
    <phoneticPr fontId="1"/>
  </si>
  <si>
    <t>階級</t>
    <rPh sb="0" eb="2">
      <t>カイキュウ</t>
    </rPh>
    <phoneticPr fontId="1"/>
  </si>
  <si>
    <t>階級値</t>
    <rPh sb="0" eb="2">
      <t>カイキュウ</t>
    </rPh>
    <rPh sb="2" eb="3">
      <t>チ</t>
    </rPh>
    <phoneticPr fontId="1"/>
  </si>
  <si>
    <t>90以上100未満</t>
    <rPh sb="2" eb="4">
      <t>イジョウ</t>
    </rPh>
    <rPh sb="7" eb="9">
      <t>ミマン</t>
    </rPh>
    <phoneticPr fontId="1"/>
  </si>
  <si>
    <t>100以上110未満</t>
    <rPh sb="3" eb="5">
      <t>イジョウ</t>
    </rPh>
    <rPh sb="8" eb="10">
      <t>ミマン</t>
    </rPh>
    <phoneticPr fontId="1"/>
  </si>
  <si>
    <t>110以上120未満</t>
    <rPh sb="3" eb="5">
      <t>イジョウ</t>
    </rPh>
    <rPh sb="8" eb="10">
      <t>ミマン</t>
    </rPh>
    <phoneticPr fontId="1"/>
  </si>
  <si>
    <t>120以上130未満</t>
    <rPh sb="3" eb="5">
      <t>イジョウ</t>
    </rPh>
    <rPh sb="8" eb="10">
      <t>ミマン</t>
    </rPh>
    <phoneticPr fontId="1"/>
  </si>
  <si>
    <t>130以上140未満</t>
    <rPh sb="3" eb="5">
      <t>イジョウ</t>
    </rPh>
    <rPh sb="8" eb="10">
      <t>ミマン</t>
    </rPh>
    <phoneticPr fontId="1"/>
  </si>
  <si>
    <t>140以上150未満</t>
    <rPh sb="3" eb="5">
      <t>イジョウ</t>
    </rPh>
    <rPh sb="8" eb="10">
      <t>ミマン</t>
    </rPh>
    <phoneticPr fontId="1"/>
  </si>
  <si>
    <t>150以上160未満</t>
    <rPh sb="3" eb="5">
      <t>イジョウ</t>
    </rPh>
    <rPh sb="8" eb="10">
      <t>ミマン</t>
    </rPh>
    <phoneticPr fontId="1"/>
  </si>
  <si>
    <t>160以上170未満</t>
    <rPh sb="3" eb="5">
      <t>イジョウ</t>
    </rPh>
    <rPh sb="8" eb="10">
      <t>ミマン</t>
    </rPh>
    <phoneticPr fontId="1"/>
  </si>
  <si>
    <t>度数</t>
    <rPh sb="0" eb="2">
      <t>ドスウ</t>
    </rPh>
    <phoneticPr fontId="1"/>
  </si>
  <si>
    <t>相対度数</t>
    <rPh sb="0" eb="2">
      <t>ソウタイ</t>
    </rPh>
    <rPh sb="2" eb="4">
      <t>ドスウ</t>
    </rPh>
    <phoneticPr fontId="1"/>
  </si>
  <si>
    <t>累積度数</t>
    <rPh sb="0" eb="2">
      <t>ルイセキ</t>
    </rPh>
    <rPh sb="2" eb="4">
      <t>ドスウ</t>
    </rPh>
    <phoneticPr fontId="1"/>
  </si>
  <si>
    <t>問１－２</t>
    <rPh sb="0" eb="1">
      <t>ト</t>
    </rPh>
    <phoneticPr fontId="1"/>
  </si>
  <si>
    <t>ヒストグラム</t>
    <phoneticPr fontId="1"/>
  </si>
  <si>
    <t>大体山形分布となっており、１１０以上１２０未満で最大値を迎える。</t>
    <rPh sb="0" eb="2">
      <t>ダイタイ</t>
    </rPh>
    <rPh sb="2" eb="4">
      <t>ヤマガタ</t>
    </rPh>
    <rPh sb="4" eb="6">
      <t>ブンプ</t>
    </rPh>
    <rPh sb="16" eb="18">
      <t>イジョウ</t>
    </rPh>
    <rPh sb="21" eb="23">
      <t>ミマン</t>
    </rPh>
    <rPh sb="24" eb="27">
      <t>サイダイチ</t>
    </rPh>
    <rPh sb="28" eb="29">
      <t>ムカ</t>
    </rPh>
    <phoneticPr fontId="1"/>
  </si>
  <si>
    <t>問１－３</t>
    <rPh sb="0" eb="1">
      <t>ト</t>
    </rPh>
    <phoneticPr fontId="1"/>
  </si>
  <si>
    <t>平均</t>
    <rPh sb="0" eb="2">
      <t>ヘイキン</t>
    </rPh>
    <phoneticPr fontId="1"/>
  </si>
  <si>
    <t>分散</t>
    <rPh sb="0" eb="2">
      <t>ブンサン</t>
    </rPh>
    <phoneticPr fontId="1"/>
  </si>
  <si>
    <t>問１－４</t>
    <rPh sb="0" eb="1">
      <t>ト</t>
    </rPh>
    <phoneticPr fontId="1"/>
  </si>
  <si>
    <t>標準偏差</t>
    <rPh sb="0" eb="2">
      <t>ヒョウジュン</t>
    </rPh>
    <rPh sb="2" eb="4">
      <t>ヘンサ</t>
    </rPh>
    <phoneticPr fontId="1"/>
  </si>
  <si>
    <t>範囲</t>
    <rPh sb="0" eb="2">
      <t>ハンイ</t>
    </rPh>
    <phoneticPr fontId="1"/>
  </si>
  <si>
    <t>メディアン</t>
    <phoneticPr fontId="1"/>
  </si>
  <si>
    <t>四分位偏差</t>
    <rPh sb="0" eb="1">
      <t>ヨン</t>
    </rPh>
    <rPh sb="1" eb="2">
      <t>ブン</t>
    </rPh>
    <rPh sb="2" eb="3">
      <t>イ</t>
    </rPh>
    <rPh sb="3" eb="5">
      <t>ヘンサ</t>
    </rPh>
    <phoneticPr fontId="1"/>
  </si>
  <si>
    <t>平均偏差</t>
    <rPh sb="0" eb="2">
      <t>ヘイキン</t>
    </rPh>
    <rPh sb="2" eb="4">
      <t>ヘンサ</t>
    </rPh>
    <phoneticPr fontId="1"/>
  </si>
  <si>
    <t>←きにせんで</t>
    <phoneticPr fontId="1"/>
  </si>
  <si>
    <t>課題２</t>
    <rPh sb="0" eb="2">
      <t>カダイ</t>
    </rPh>
    <phoneticPr fontId="1"/>
  </si>
  <si>
    <t>１平均値</t>
    <rPh sb="1" eb="4">
      <t>ヘイキンチ</t>
    </rPh>
    <phoneticPr fontId="1"/>
  </si>
  <si>
    <t>２中央値</t>
    <rPh sb="1" eb="3">
      <t>チュウオウ</t>
    </rPh>
    <rPh sb="3" eb="4">
      <t>チ</t>
    </rPh>
    <phoneticPr fontId="1"/>
  </si>
  <si>
    <t>３分散</t>
    <rPh sb="1" eb="3">
      <t>ブンサン</t>
    </rPh>
    <phoneticPr fontId="1"/>
  </si>
  <si>
    <t>４標準偏差</t>
    <rPh sb="1" eb="3">
      <t>ヒョウジュン</t>
    </rPh>
    <rPh sb="3" eb="5">
      <t>ヘンサ</t>
    </rPh>
    <phoneticPr fontId="1"/>
  </si>
  <si>
    <t>５変動係数</t>
    <rPh sb="1" eb="3">
      <t>ヘンドウ</t>
    </rPh>
    <rPh sb="3" eb="5">
      <t>ケイスウ</t>
    </rPh>
    <phoneticPr fontId="1"/>
  </si>
  <si>
    <t>課題３</t>
    <rPh sb="0" eb="2">
      <t>カダイ</t>
    </rPh>
    <phoneticPr fontId="1"/>
  </si>
  <si>
    <t>１回帰直線</t>
    <rPh sb="1" eb="3">
      <t>カイキ</t>
    </rPh>
    <rPh sb="3" eb="5">
      <t>チョクセン</t>
    </rPh>
    <phoneticPr fontId="1"/>
  </si>
  <si>
    <t>回帰直線をy=bx+aとすると、</t>
    <rPh sb="0" eb="2">
      <t>カイキ</t>
    </rPh>
    <rPh sb="2" eb="4">
      <t>チョクセン</t>
    </rPh>
    <phoneticPr fontId="1"/>
  </si>
  <si>
    <t>a=5252/100-b*6522/100</t>
    <phoneticPr fontId="1"/>
  </si>
  <si>
    <t>よって</t>
    <phoneticPr fontId="1"/>
  </si>
  <si>
    <t>b=(350364-100*(6522/100)*(5252/100))/(435686-100*(6522/100)*(6522/100))</t>
    <phoneticPr fontId="1"/>
  </si>
  <si>
    <t>y=0.758496138x+3.050882</t>
    <phoneticPr fontId="1"/>
  </si>
  <si>
    <t>２相関係数</t>
    <rPh sb="1" eb="3">
      <t>ソウカン</t>
    </rPh>
    <rPh sb="3" eb="5">
      <t>ケイスウ</t>
    </rPh>
    <phoneticPr fontId="1"/>
  </si>
  <si>
    <t>相関係数r=(350364-(5252/100)*6522-(6522/100)*5252+100*(6522/100)*(5252/100))/(sqrt(435686-2*(6522/100)*6522+100*(6522/100)*(6522/100))*sqrt(285186-2*(5252/100)*5252+100*(5252/100)*(5252/100)))</t>
    <rPh sb="0" eb="2">
      <t>ソウカン</t>
    </rPh>
    <rPh sb="2" eb="4">
      <t>ケイスウ</t>
    </rPh>
    <phoneticPr fontId="1"/>
  </si>
  <si>
    <t>答えは</t>
    <rPh sb="0" eb="1">
      <t>コタ</t>
    </rPh>
    <phoneticPr fontId="1"/>
  </si>
  <si>
    <t>注意！！１．あんま信用しないこと。</t>
    <rPh sb="0" eb="2">
      <t>チュウイ</t>
    </rPh>
    <rPh sb="9" eb="11">
      <t>シンヨウ</t>
    </rPh>
    <phoneticPr fontId="1"/>
  </si>
  <si>
    <t>５．ぐじゃぐじゃなってるところはきにしないこと。以上</t>
  </si>
  <si>
    <t>４．おかしな点があったらすぐに僕にメールしてください。</t>
    <phoneticPr fontId="1"/>
  </si>
  <si>
    <t>３．有効数字は自分で適当に定めること。</t>
    <phoneticPr fontId="1"/>
  </si>
  <si>
    <t>２．月曜日までなんでできれば教科書を見ながらやってほしいということ。</t>
    <rPh sb="2" eb="5">
      <t>ゲツヨウビ</t>
    </rPh>
    <phoneticPr fontId="1"/>
  </si>
</sst>
</file>

<file path=xl/styles.xml><?xml version="1.0" encoding="utf-8"?>
<styleSheet xmlns="http://schemas.openxmlformats.org/spreadsheetml/2006/main">
  <fonts count="3">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s>
  <fills count="2">
    <fill>
      <patternFill patternType="none"/>
    </fill>
    <fill>
      <patternFill patternType="gray125"/>
    </fill>
  </fills>
  <borders count="11">
    <border>
      <left/>
      <right/>
      <top/>
      <bottom/>
      <diagonal/>
    </border>
    <border diagonalUp="1" diagonalDown="1">
      <left style="thick">
        <color auto="1"/>
      </left>
      <right style="thick">
        <color auto="1"/>
      </right>
      <top style="thick">
        <color auto="1"/>
      </top>
      <bottom style="thick">
        <color auto="1"/>
      </bottom>
      <diagonal style="thick">
        <color auto="1"/>
      </diagonal>
    </border>
    <border diagonalUp="1" diagonalDown="1">
      <left style="thick">
        <color auto="1"/>
      </left>
      <right/>
      <top style="thick">
        <color auto="1"/>
      </top>
      <bottom/>
      <diagonal style="thick">
        <color auto="1"/>
      </diagonal>
    </border>
    <border diagonalUp="1" diagonalDown="1">
      <left/>
      <right/>
      <top style="thick">
        <color auto="1"/>
      </top>
      <bottom/>
      <diagonal style="thick">
        <color auto="1"/>
      </diagonal>
    </border>
    <border diagonalUp="1" diagonalDown="1">
      <left/>
      <right style="thick">
        <color auto="1"/>
      </right>
      <top style="thick">
        <color auto="1"/>
      </top>
      <bottom/>
      <diagonal style="thick">
        <color auto="1"/>
      </diagonal>
    </border>
    <border diagonalUp="1" diagonalDown="1">
      <left style="thick">
        <color auto="1"/>
      </left>
      <right/>
      <top/>
      <bottom/>
      <diagonal style="thick">
        <color auto="1"/>
      </diagonal>
    </border>
    <border diagonalUp="1" diagonalDown="1">
      <left/>
      <right/>
      <top/>
      <bottom/>
      <diagonal style="thick">
        <color auto="1"/>
      </diagonal>
    </border>
    <border diagonalUp="1" diagonalDown="1">
      <left/>
      <right style="thick">
        <color auto="1"/>
      </right>
      <top/>
      <bottom/>
      <diagonal style="thick">
        <color auto="1"/>
      </diagonal>
    </border>
    <border diagonalUp="1" diagonalDown="1">
      <left/>
      <right/>
      <top/>
      <bottom style="thick">
        <color auto="1"/>
      </bottom>
      <diagonal style="thick">
        <color auto="1"/>
      </diagonal>
    </border>
    <border diagonalUp="1" diagonalDown="1">
      <left/>
      <right style="thick">
        <color auto="1"/>
      </right>
      <top/>
      <bottom style="thick">
        <color auto="1"/>
      </bottom>
      <diagonal style="thick">
        <color auto="1"/>
      </diagonal>
    </border>
    <border diagonalUp="1" diagonalDown="1">
      <left style="thick">
        <color auto="1"/>
      </left>
      <right/>
      <top/>
      <bottom style="thick">
        <color auto="1"/>
      </bottom>
      <diagonal style="thick">
        <color auto="1"/>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2" fillId="0" borderId="0" xfId="0" applyFont="1" applyAlignment="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layout/>
    </c:title>
    <c:plotArea>
      <c:layout/>
      <c:barChart>
        <c:barDir val="col"/>
        <c:grouping val="clustered"/>
        <c:ser>
          <c:idx val="0"/>
          <c:order val="0"/>
          <c:tx>
            <c:v>血圧</c:v>
          </c:tx>
          <c:cat>
            <c:strRef>
              <c:f>Sheet1!$A$18:$A$25</c:f>
              <c:strCache>
                <c:ptCount val="8"/>
                <c:pt idx="0">
                  <c:v>90以上100未満</c:v>
                </c:pt>
                <c:pt idx="1">
                  <c:v>100以上110未満</c:v>
                </c:pt>
                <c:pt idx="2">
                  <c:v>110以上120未満</c:v>
                </c:pt>
                <c:pt idx="3">
                  <c:v>120以上130未満</c:v>
                </c:pt>
                <c:pt idx="4">
                  <c:v>130以上140未満</c:v>
                </c:pt>
                <c:pt idx="5">
                  <c:v>140以上150未満</c:v>
                </c:pt>
                <c:pt idx="6">
                  <c:v>150以上160未満</c:v>
                </c:pt>
                <c:pt idx="7">
                  <c:v>160以上170未満</c:v>
                </c:pt>
              </c:strCache>
            </c:strRef>
          </c:cat>
          <c:val>
            <c:numRef>
              <c:f>Sheet1!$C$18:$C$25</c:f>
              <c:numCache>
                <c:formatCode>General</c:formatCode>
                <c:ptCount val="8"/>
                <c:pt idx="0">
                  <c:v>4</c:v>
                </c:pt>
                <c:pt idx="1">
                  <c:v>11</c:v>
                </c:pt>
                <c:pt idx="2">
                  <c:v>17</c:v>
                </c:pt>
                <c:pt idx="3">
                  <c:v>13</c:v>
                </c:pt>
                <c:pt idx="4">
                  <c:v>11</c:v>
                </c:pt>
                <c:pt idx="5">
                  <c:v>2</c:v>
                </c:pt>
                <c:pt idx="6">
                  <c:v>0</c:v>
                </c:pt>
                <c:pt idx="7">
                  <c:v>2</c:v>
                </c:pt>
              </c:numCache>
            </c:numRef>
          </c:val>
        </c:ser>
        <c:gapWidth val="0"/>
        <c:axId val="111277568"/>
        <c:axId val="111279488"/>
      </c:barChart>
      <c:catAx>
        <c:axId val="111277568"/>
        <c:scaling>
          <c:orientation val="minMax"/>
        </c:scaling>
        <c:axPos val="b"/>
        <c:title>
          <c:tx>
            <c:rich>
              <a:bodyPr/>
              <a:lstStyle/>
              <a:p>
                <a:pPr>
                  <a:defRPr/>
                </a:pPr>
                <a:r>
                  <a:rPr lang="ja-JP" altLang="en-US"/>
                  <a:t>階級</a:t>
                </a:r>
              </a:p>
            </c:rich>
          </c:tx>
          <c:layout/>
        </c:title>
        <c:majorTickMark val="none"/>
        <c:tickLblPos val="nextTo"/>
        <c:crossAx val="111279488"/>
        <c:crosses val="autoZero"/>
        <c:auto val="1"/>
        <c:lblAlgn val="ctr"/>
        <c:lblOffset val="100"/>
      </c:catAx>
      <c:valAx>
        <c:axId val="111279488"/>
        <c:scaling>
          <c:orientation val="minMax"/>
        </c:scaling>
        <c:axPos val="l"/>
        <c:title>
          <c:tx>
            <c:rich>
              <a:bodyPr/>
              <a:lstStyle/>
              <a:p>
                <a:pPr>
                  <a:defRPr/>
                </a:pPr>
                <a:r>
                  <a:rPr lang="ja-JP" altLang="en-US"/>
                  <a:t>度数</a:t>
                </a:r>
              </a:p>
            </c:rich>
          </c:tx>
          <c:layout/>
        </c:title>
        <c:numFmt formatCode="General" sourceLinked="1"/>
        <c:tickLblPos val="nextTo"/>
        <c:crossAx val="111277568"/>
        <c:crosses val="autoZero"/>
        <c:crossBetween val="between"/>
      </c:valAx>
    </c:plotArea>
    <c:plotVisOnly val="1"/>
    <c:dispBlanksAs val="zero"/>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213360</xdr:colOff>
      <xdr:row>27</xdr:row>
      <xdr:rowOff>99060</xdr:rowOff>
    </xdr:from>
    <xdr:to>
      <xdr:col>6</xdr:col>
      <xdr:colOff>525780</xdr:colOff>
      <xdr:row>43</xdr:row>
      <xdr:rowOff>160020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79"/>
  <sheetViews>
    <sheetView tabSelected="1" topLeftCell="A4" workbookViewId="0">
      <selection activeCell="J19" sqref="J19"/>
    </sheetView>
  </sheetViews>
  <sheetFormatPr defaultRowHeight="13.2"/>
  <cols>
    <col min="1" max="1" width="17.6640625" customWidth="1"/>
    <col min="2" max="2" width="8.88671875" customWidth="1"/>
    <col min="9" max="9" width="14" bestFit="1" customWidth="1"/>
  </cols>
  <sheetData>
    <row r="1" spans="1:16">
      <c r="B1" s="2" t="s">
        <v>0</v>
      </c>
      <c r="C1" s="2"/>
      <c r="D1" s="2"/>
      <c r="E1" s="2"/>
      <c r="F1" s="2"/>
    </row>
    <row r="2" spans="1:16" ht="16.2">
      <c r="A2" s="13" t="s">
        <v>46</v>
      </c>
      <c r="B2" s="13"/>
      <c r="C2" s="13"/>
      <c r="D2" s="13"/>
      <c r="E2" s="13"/>
      <c r="F2" s="1"/>
      <c r="G2" s="1"/>
      <c r="H2" s="1"/>
      <c r="I2" s="1"/>
      <c r="J2" s="1"/>
      <c r="K2" s="1"/>
      <c r="L2" s="1"/>
      <c r="M2" s="1"/>
      <c r="N2" s="1"/>
    </row>
    <row r="3" spans="1:16">
      <c r="A3" s="2" t="s">
        <v>50</v>
      </c>
      <c r="B3" s="2"/>
      <c r="C3" s="2"/>
      <c r="D3" s="2"/>
      <c r="E3" s="2"/>
      <c r="F3" s="1"/>
      <c r="G3" s="1"/>
      <c r="H3" s="1"/>
      <c r="I3" s="1"/>
      <c r="J3" s="1"/>
      <c r="K3" s="1"/>
      <c r="L3" s="1"/>
      <c r="M3" s="1"/>
      <c r="N3" s="1"/>
    </row>
    <row r="4" spans="1:16">
      <c r="A4" s="2" t="s">
        <v>49</v>
      </c>
      <c r="B4" s="2"/>
      <c r="C4" s="2"/>
      <c r="D4" s="2"/>
      <c r="E4" s="2"/>
      <c r="F4" s="1"/>
      <c r="G4" s="1"/>
      <c r="H4" s="1"/>
      <c r="I4" s="1"/>
      <c r="J4" s="1"/>
      <c r="K4" s="1"/>
      <c r="L4" s="1"/>
      <c r="M4" s="1"/>
      <c r="N4" s="1"/>
    </row>
    <row r="5" spans="1:16">
      <c r="A5" s="2" t="s">
        <v>48</v>
      </c>
      <c r="B5" s="2"/>
      <c r="C5" s="2"/>
      <c r="D5" s="2"/>
      <c r="E5" s="2"/>
      <c r="F5" s="1"/>
      <c r="G5" s="1"/>
      <c r="H5" s="1"/>
      <c r="I5" s="1"/>
      <c r="J5" s="1"/>
      <c r="K5" s="1"/>
      <c r="L5" s="1"/>
      <c r="M5" s="1"/>
      <c r="N5" s="1"/>
    </row>
    <row r="6" spans="1:16">
      <c r="A6" s="2" t="s">
        <v>47</v>
      </c>
      <c r="B6" s="2"/>
      <c r="C6" s="2"/>
      <c r="D6" s="2"/>
      <c r="E6" s="2"/>
      <c r="F6" s="1"/>
      <c r="G6" s="1"/>
      <c r="H6" s="1"/>
      <c r="I6" s="1"/>
      <c r="J6" s="1"/>
      <c r="K6" s="1"/>
      <c r="L6" s="1"/>
      <c r="M6" s="1"/>
      <c r="N6" s="1"/>
    </row>
    <row r="7" spans="1:16">
      <c r="B7" t="s">
        <v>1</v>
      </c>
    </row>
    <row r="8" spans="1:16">
      <c r="B8">
        <v>131</v>
      </c>
      <c r="C8">
        <v>167</v>
      </c>
      <c r="D8">
        <v>134</v>
      </c>
      <c r="E8">
        <v>135</v>
      </c>
      <c r="F8">
        <v>122</v>
      </c>
      <c r="G8">
        <v>132</v>
      </c>
      <c r="H8">
        <v>117</v>
      </c>
      <c r="I8">
        <v>111</v>
      </c>
      <c r="J8">
        <v>126</v>
      </c>
      <c r="K8">
        <v>117</v>
      </c>
      <c r="L8">
        <v>129</v>
      </c>
      <c r="M8">
        <v>97</v>
      </c>
      <c r="N8">
        <v>112</v>
      </c>
      <c r="O8">
        <v>135</v>
      </c>
      <c r="P8">
        <v>133</v>
      </c>
    </row>
    <row r="9" spans="1:16">
      <c r="B9">
        <v>117</v>
      </c>
      <c r="C9">
        <v>132</v>
      </c>
      <c r="D9">
        <v>123</v>
      </c>
      <c r="E9">
        <v>108</v>
      </c>
      <c r="F9">
        <v>121</v>
      </c>
      <c r="G9">
        <v>114</v>
      </c>
      <c r="H9">
        <v>104</v>
      </c>
      <c r="I9">
        <v>111</v>
      </c>
      <c r="J9">
        <v>147</v>
      </c>
      <c r="K9">
        <v>108</v>
      </c>
      <c r="L9">
        <v>98</v>
      </c>
      <c r="M9">
        <v>127</v>
      </c>
      <c r="N9">
        <v>119</v>
      </c>
      <c r="O9">
        <v>113</v>
      </c>
      <c r="P9">
        <v>137</v>
      </c>
    </row>
    <row r="10" spans="1:16">
      <c r="B10">
        <v>112</v>
      </c>
      <c r="C10">
        <v>112</v>
      </c>
      <c r="D10">
        <v>92</v>
      </c>
      <c r="E10">
        <v>109</v>
      </c>
      <c r="F10">
        <v>117</v>
      </c>
      <c r="G10">
        <v>123</v>
      </c>
      <c r="H10">
        <v>112</v>
      </c>
      <c r="I10">
        <v>132</v>
      </c>
      <c r="J10">
        <v>118</v>
      </c>
      <c r="K10">
        <v>126</v>
      </c>
      <c r="L10">
        <v>107</v>
      </c>
      <c r="M10">
        <v>117</v>
      </c>
      <c r="N10">
        <v>132</v>
      </c>
      <c r="O10">
        <v>124</v>
      </c>
      <c r="P10">
        <v>106</v>
      </c>
    </row>
    <row r="11" spans="1:16">
      <c r="B11">
        <v>111</v>
      </c>
      <c r="C11">
        <v>111</v>
      </c>
      <c r="D11">
        <v>128</v>
      </c>
      <c r="E11">
        <v>121</v>
      </c>
      <c r="F11">
        <v>91</v>
      </c>
      <c r="G11">
        <v>120</v>
      </c>
      <c r="H11">
        <v>105</v>
      </c>
      <c r="I11">
        <v>132</v>
      </c>
      <c r="J11">
        <v>106</v>
      </c>
      <c r="K11">
        <v>103</v>
      </c>
      <c r="L11">
        <v>123</v>
      </c>
      <c r="M11">
        <v>160</v>
      </c>
      <c r="N11">
        <v>101</v>
      </c>
      <c r="O11">
        <v>109</v>
      </c>
      <c r="P11">
        <v>143</v>
      </c>
    </row>
    <row r="14" spans="1:16">
      <c r="B14" s="2" t="s">
        <v>2</v>
      </c>
      <c r="C14" s="2"/>
      <c r="D14" s="2"/>
      <c r="E14" s="2"/>
      <c r="F14" s="2"/>
      <c r="G14" s="2"/>
      <c r="H14" s="2"/>
      <c r="I14" s="2"/>
      <c r="J14" s="2"/>
      <c r="K14" s="2"/>
    </row>
    <row r="16" spans="1:16">
      <c r="A16" t="s">
        <v>3</v>
      </c>
    </row>
    <row r="17" spans="1:6">
      <c r="A17" t="s">
        <v>4</v>
      </c>
      <c r="B17" t="s">
        <v>5</v>
      </c>
      <c r="C17" t="s">
        <v>14</v>
      </c>
      <c r="D17" t="s">
        <v>15</v>
      </c>
      <c r="E17" t="s">
        <v>16</v>
      </c>
    </row>
    <row r="18" spans="1:6">
      <c r="A18" t="s">
        <v>6</v>
      </c>
      <c r="B18">
        <v>95</v>
      </c>
      <c r="C18">
        <v>4</v>
      </c>
      <c r="D18">
        <f>C18/60</f>
        <v>6.6666666666666666E-2</v>
      </c>
      <c r="E18">
        <f>SUM(C18)</f>
        <v>4</v>
      </c>
      <c r="F18">
        <f>E18/60</f>
        <v>6.6666666666666666E-2</v>
      </c>
    </row>
    <row r="19" spans="1:6">
      <c r="A19" t="s">
        <v>7</v>
      </c>
      <c r="B19">
        <v>105</v>
      </c>
      <c r="C19">
        <v>11</v>
      </c>
      <c r="D19">
        <f t="shared" ref="D19:D25" si="0">C19/60</f>
        <v>0.18333333333333332</v>
      </c>
      <c r="E19">
        <f>E18+C19</f>
        <v>15</v>
      </c>
      <c r="F19">
        <f t="shared" ref="F19:F25" si="1">E19/60</f>
        <v>0.25</v>
      </c>
    </row>
    <row r="20" spans="1:6">
      <c r="A20" t="s">
        <v>8</v>
      </c>
      <c r="B20">
        <v>115</v>
      </c>
      <c r="C20">
        <v>17</v>
      </c>
      <c r="D20">
        <f t="shared" si="0"/>
        <v>0.28333333333333333</v>
      </c>
      <c r="E20">
        <f>E19+C20</f>
        <v>32</v>
      </c>
      <c r="F20">
        <f t="shared" si="1"/>
        <v>0.53333333333333333</v>
      </c>
    </row>
    <row r="21" spans="1:6">
      <c r="A21" t="s">
        <v>9</v>
      </c>
      <c r="B21">
        <v>125</v>
      </c>
      <c r="C21">
        <v>13</v>
      </c>
      <c r="D21">
        <f t="shared" si="0"/>
        <v>0.21666666666666667</v>
      </c>
      <c r="E21">
        <f t="shared" ref="E21:E25" si="2">E20+C21</f>
        <v>45</v>
      </c>
      <c r="F21">
        <f t="shared" si="1"/>
        <v>0.75</v>
      </c>
    </row>
    <row r="22" spans="1:6">
      <c r="A22" t="s">
        <v>10</v>
      </c>
      <c r="B22">
        <v>135</v>
      </c>
      <c r="C22">
        <v>11</v>
      </c>
      <c r="D22">
        <f t="shared" si="0"/>
        <v>0.18333333333333332</v>
      </c>
      <c r="E22">
        <f t="shared" si="2"/>
        <v>56</v>
      </c>
      <c r="F22">
        <f t="shared" si="1"/>
        <v>0.93333333333333335</v>
      </c>
    </row>
    <row r="23" spans="1:6">
      <c r="A23" t="s">
        <v>11</v>
      </c>
      <c r="B23">
        <v>145</v>
      </c>
      <c r="C23">
        <v>2</v>
      </c>
      <c r="D23">
        <f t="shared" si="0"/>
        <v>3.3333333333333333E-2</v>
      </c>
      <c r="E23">
        <f t="shared" si="2"/>
        <v>58</v>
      </c>
      <c r="F23">
        <f t="shared" si="1"/>
        <v>0.96666666666666667</v>
      </c>
    </row>
    <row r="24" spans="1:6">
      <c r="A24" t="s">
        <v>12</v>
      </c>
      <c r="B24">
        <v>155</v>
      </c>
      <c r="C24">
        <v>0</v>
      </c>
      <c r="D24">
        <f t="shared" si="0"/>
        <v>0</v>
      </c>
      <c r="E24">
        <f t="shared" si="2"/>
        <v>58</v>
      </c>
      <c r="F24">
        <f t="shared" si="1"/>
        <v>0.96666666666666667</v>
      </c>
    </row>
    <row r="25" spans="1:6">
      <c r="A25" t="s">
        <v>13</v>
      </c>
      <c r="B25">
        <v>165</v>
      </c>
      <c r="C25">
        <v>2</v>
      </c>
      <c r="D25">
        <f t="shared" si="0"/>
        <v>3.3333333333333333E-2</v>
      </c>
      <c r="E25">
        <f t="shared" si="2"/>
        <v>60</v>
      </c>
      <c r="F25">
        <f t="shared" si="1"/>
        <v>1</v>
      </c>
    </row>
    <row r="27" spans="1:6">
      <c r="A27" t="s">
        <v>18</v>
      </c>
    </row>
    <row r="37" spans="1:26" ht="13.8" thickBot="1"/>
    <row r="38" spans="1:26" ht="13.8" thickTop="1">
      <c r="I38" s="4">
        <f>C18*(B50-B18)*(B50-B18)</f>
        <v>2567.1111111111099</v>
      </c>
      <c r="J38" s="5" t="s">
        <v>29</v>
      </c>
      <c r="K38" s="5"/>
      <c r="L38" s="5">
        <v>119.66670000000001</v>
      </c>
      <c r="M38" s="5">
        <v>119.66670000000001</v>
      </c>
      <c r="N38" s="5">
        <v>119.66670000000001</v>
      </c>
      <c r="O38" s="5">
        <v>119.66670000000001</v>
      </c>
      <c r="P38" s="5">
        <v>119.66670000000001</v>
      </c>
      <c r="Q38" s="5">
        <v>119.66670000000001</v>
      </c>
      <c r="R38" s="5">
        <v>119.66670000000001</v>
      </c>
      <c r="S38" s="5">
        <v>119.66670000000001</v>
      </c>
      <c r="T38" s="5">
        <v>119.66670000000001</v>
      </c>
      <c r="U38" s="5">
        <v>119.66670000000001</v>
      </c>
      <c r="V38" s="5">
        <v>119.66670000000001</v>
      </c>
      <c r="W38" s="5">
        <v>119.66670000000001</v>
      </c>
      <c r="X38" s="5">
        <v>119.66670000000001</v>
      </c>
      <c r="Y38" s="5">
        <v>119.66670000000001</v>
      </c>
      <c r="Z38" s="6">
        <v>119.66670000000001</v>
      </c>
    </row>
    <row r="39" spans="1:26">
      <c r="I39" s="7">
        <f>C19*(B50-B19)*(B50-B19)</f>
        <v>2586.2222222222208</v>
      </c>
      <c r="J39" s="8"/>
      <c r="K39" s="8"/>
      <c r="L39" s="8">
        <v>119.66670000000001</v>
      </c>
      <c r="M39" s="8">
        <v>119.66670000000001</v>
      </c>
      <c r="N39" s="8">
        <v>119.66670000000001</v>
      </c>
      <c r="O39" s="8">
        <v>119.66670000000001</v>
      </c>
      <c r="P39" s="8">
        <v>119.66670000000001</v>
      </c>
      <c r="Q39" s="8">
        <v>119.66670000000001</v>
      </c>
      <c r="R39" s="8">
        <v>119.66670000000001</v>
      </c>
      <c r="S39" s="8">
        <v>119.66670000000001</v>
      </c>
      <c r="T39" s="8">
        <v>119.66670000000001</v>
      </c>
      <c r="U39" s="8">
        <v>119.66670000000001</v>
      </c>
      <c r="V39" s="8">
        <v>119.66670000000001</v>
      </c>
      <c r="W39" s="8">
        <v>119.66670000000001</v>
      </c>
      <c r="X39" s="8">
        <v>119.66670000000001</v>
      </c>
      <c r="Y39" s="8">
        <v>119.66670000000001</v>
      </c>
      <c r="Z39" s="9">
        <v>119.66670000000001</v>
      </c>
    </row>
    <row r="40" spans="1:26">
      <c r="I40" s="7">
        <f>C20*(B50-B20)*(B50-B20)</f>
        <v>483.55555555555469</v>
      </c>
      <c r="J40" s="8"/>
      <c r="K40" s="8"/>
      <c r="L40" s="8">
        <v>119.66670000000001</v>
      </c>
      <c r="M40" s="8">
        <v>119.66670000000001</v>
      </c>
      <c r="N40" s="8">
        <v>119.66670000000001</v>
      </c>
      <c r="O40" s="8">
        <v>119.66670000000001</v>
      </c>
      <c r="P40" s="8">
        <v>119.66670000000001</v>
      </c>
      <c r="Q40" s="8">
        <v>119.66670000000001</v>
      </c>
      <c r="R40" s="8">
        <v>119.66670000000001</v>
      </c>
      <c r="S40" s="8">
        <v>119.66670000000001</v>
      </c>
      <c r="T40" s="8">
        <v>119.66670000000001</v>
      </c>
      <c r="U40" s="8">
        <v>119.66670000000001</v>
      </c>
      <c r="V40" s="8">
        <v>119.66670000000001</v>
      </c>
      <c r="W40" s="8">
        <v>119.66670000000001</v>
      </c>
      <c r="X40" s="8">
        <v>119.66670000000001</v>
      </c>
      <c r="Y40" s="8">
        <v>119.66670000000001</v>
      </c>
      <c r="Z40" s="9">
        <v>119.66670000000001</v>
      </c>
    </row>
    <row r="41" spans="1:26" ht="13.8" thickBot="1">
      <c r="I41" s="7">
        <f>C21*(B50-B21)*(B50-B21)</f>
        <v>283.11111111111171</v>
      </c>
      <c r="J41" s="8"/>
      <c r="K41" s="8"/>
      <c r="L41" s="8">
        <v>119.66670000000001</v>
      </c>
      <c r="M41" s="8">
        <v>119.66670000000001</v>
      </c>
      <c r="N41" s="8">
        <v>119.66670000000001</v>
      </c>
      <c r="O41" s="8">
        <v>119.66670000000001</v>
      </c>
      <c r="P41" s="8">
        <v>119.66670000000001</v>
      </c>
      <c r="Q41" s="8">
        <v>119.66670000000001</v>
      </c>
      <c r="R41" s="8">
        <v>119.66670000000001</v>
      </c>
      <c r="S41" s="8">
        <v>119.66670000000001</v>
      </c>
      <c r="T41" s="8">
        <v>119.66670000000001</v>
      </c>
      <c r="U41" s="8">
        <v>119.66670000000001</v>
      </c>
      <c r="V41" s="8">
        <v>119.66670000000001</v>
      </c>
      <c r="W41" s="8">
        <v>119.66670000000001</v>
      </c>
      <c r="X41" s="10">
        <v>119.66670000000001</v>
      </c>
      <c r="Y41" s="10">
        <v>119.66670000000001</v>
      </c>
      <c r="Z41" s="11">
        <v>119.66670000000001</v>
      </c>
    </row>
    <row r="42" spans="1:26" ht="13.8" thickTop="1">
      <c r="I42" s="7">
        <f>C22*(B50-B22)*(B50-B22)</f>
        <v>2366.2222222222235</v>
      </c>
      <c r="J42" s="8"/>
      <c r="K42" s="8"/>
      <c r="L42" s="8"/>
      <c r="M42" s="8"/>
      <c r="N42" s="8"/>
      <c r="O42" s="8"/>
      <c r="P42" s="8"/>
      <c r="Q42" s="8"/>
      <c r="R42" s="8"/>
      <c r="S42" s="8"/>
      <c r="T42" s="8"/>
      <c r="U42" s="8"/>
      <c r="V42" s="8"/>
      <c r="W42" s="9"/>
      <c r="X42" s="8"/>
      <c r="Y42" s="8"/>
      <c r="Z42" s="9"/>
    </row>
    <row r="43" spans="1:26">
      <c r="I43" s="7">
        <f>C23*(B50-B23)*(B50-B23)</f>
        <v>1216.8888888888894</v>
      </c>
      <c r="J43" s="8"/>
      <c r="K43" s="8"/>
      <c r="L43" s="8"/>
      <c r="M43" s="8"/>
      <c r="N43" s="8"/>
      <c r="O43" s="8"/>
      <c r="P43" s="8"/>
      <c r="Q43" s="8"/>
      <c r="R43" s="8"/>
      <c r="S43" s="8"/>
      <c r="T43" s="8"/>
      <c r="U43" s="8"/>
      <c r="V43" s="8"/>
      <c r="W43" s="9"/>
      <c r="X43" s="8"/>
      <c r="Y43" s="8"/>
      <c r="Z43" s="9"/>
    </row>
    <row r="44" spans="1:26">
      <c r="I44" s="7">
        <f>C24*(B50-B24)*(B50-B24)</f>
        <v>0</v>
      </c>
      <c r="J44" s="8"/>
      <c r="K44" s="8"/>
      <c r="L44" s="8"/>
      <c r="M44" s="8"/>
      <c r="N44" s="8"/>
      <c r="O44" s="8"/>
      <c r="P44" s="8"/>
      <c r="Q44" s="8"/>
      <c r="R44" s="8"/>
      <c r="S44" s="8"/>
      <c r="T44" s="8"/>
      <c r="U44" s="8"/>
      <c r="V44" s="8"/>
      <c r="W44" s="9"/>
      <c r="X44" s="8"/>
      <c r="Y44" s="8"/>
      <c r="Z44" s="9"/>
    </row>
    <row r="45" spans="1:26">
      <c r="I45" s="7">
        <f>C25*(B50-B25)*(B50-B25)</f>
        <v>3990.2222222222231</v>
      </c>
      <c r="J45" s="8"/>
      <c r="K45" s="8"/>
      <c r="L45" s="8"/>
      <c r="M45" s="8"/>
      <c r="N45" s="8"/>
      <c r="O45" s="8"/>
      <c r="P45" s="8"/>
      <c r="Q45" s="8"/>
      <c r="R45" s="8"/>
      <c r="S45" s="8"/>
      <c r="T45" s="8"/>
      <c r="U45" s="8"/>
      <c r="V45" s="8"/>
      <c r="W45" s="9"/>
      <c r="X45" s="8"/>
      <c r="Y45" s="8"/>
      <c r="Z45" s="9"/>
    </row>
    <row r="46" spans="1:26">
      <c r="A46" t="s">
        <v>17</v>
      </c>
      <c r="I46" s="7"/>
      <c r="J46" s="8"/>
      <c r="K46" s="8"/>
      <c r="L46" s="8"/>
      <c r="M46" s="8"/>
      <c r="N46" s="8"/>
      <c r="O46" s="8"/>
      <c r="P46" s="8"/>
      <c r="Q46" s="8"/>
      <c r="R46" s="8"/>
      <c r="S46" s="8"/>
      <c r="T46" s="8"/>
      <c r="U46" s="8"/>
      <c r="V46" s="8"/>
      <c r="W46" s="9"/>
      <c r="X46" s="8"/>
      <c r="Y46" s="8"/>
      <c r="Z46" s="9"/>
    </row>
    <row r="47" spans="1:26">
      <c r="A47" s="2" t="s">
        <v>19</v>
      </c>
      <c r="B47" s="2"/>
      <c r="C47" s="2"/>
      <c r="D47" s="2"/>
      <c r="E47" s="2"/>
      <c r="F47" s="2"/>
      <c r="I47" s="7"/>
      <c r="J47" s="8"/>
      <c r="K47" s="8"/>
      <c r="L47" s="8"/>
      <c r="M47" s="8"/>
      <c r="N47" s="8"/>
      <c r="O47" s="8"/>
      <c r="P47" s="8"/>
      <c r="Q47" s="8"/>
      <c r="R47" s="8"/>
      <c r="S47" s="8"/>
      <c r="T47" s="8"/>
      <c r="U47" s="8"/>
      <c r="V47" s="8"/>
      <c r="W47" s="9"/>
      <c r="X47" s="8"/>
      <c r="Y47" s="8"/>
      <c r="Z47" s="9"/>
    </row>
    <row r="48" spans="1:26">
      <c r="I48" s="7">
        <f>(B8-L38)*(B8-L38)</f>
        <v>128.44368888999986</v>
      </c>
      <c r="J48" s="8">
        <f t="shared" ref="J48:T48" si="3">(C8-M38)*(C8-M38)</f>
        <v>2240.4412888899997</v>
      </c>
      <c r="K48" s="8">
        <f t="shared" si="3"/>
        <v>205.44348888999983</v>
      </c>
      <c r="L48" s="8">
        <f t="shared" si="3"/>
        <v>235.11008888999982</v>
      </c>
      <c r="M48" s="8">
        <f t="shared" si="3"/>
        <v>5.4442888899999726</v>
      </c>
      <c r="N48" s="8">
        <f t="shared" si="3"/>
        <v>152.11028888999985</v>
      </c>
      <c r="O48" s="8">
        <f t="shared" si="3"/>
        <v>7.1112888900000311</v>
      </c>
      <c r="P48" s="8">
        <f t="shared" si="3"/>
        <v>75.111688890000096</v>
      </c>
      <c r="Q48" s="8">
        <f t="shared" si="3"/>
        <v>40.110688889999928</v>
      </c>
      <c r="R48" s="8">
        <f t="shared" si="3"/>
        <v>7.1112888900000311</v>
      </c>
      <c r="S48" s="8">
        <f t="shared" si="3"/>
        <v>87.110488889999885</v>
      </c>
      <c r="T48" s="8">
        <f t="shared" si="3"/>
        <v>513.77928889000032</v>
      </c>
      <c r="U48" s="8">
        <f>(N8-X38)*(N8-X38)</f>
        <v>58.778288890000091</v>
      </c>
      <c r="V48" s="8">
        <f t="shared" ref="V48:V51" si="4">(O8-Y38)*(O8-Y38)</f>
        <v>235.11008888999982</v>
      </c>
      <c r="W48" s="9">
        <f t="shared" ref="W48:W51" si="5">(P8-Z38)*(P8-Z38)</f>
        <v>177.77688888999984</v>
      </c>
      <c r="X48" s="8"/>
      <c r="Y48" s="8"/>
      <c r="Z48" s="9"/>
    </row>
    <row r="49" spans="1:26">
      <c r="A49" t="s">
        <v>20</v>
      </c>
      <c r="I49" s="7">
        <f t="shared" ref="I49:I51" si="6">(B9-L39)*(B9-L39)</f>
        <v>7.1112888900000311</v>
      </c>
      <c r="J49" s="8">
        <f t="shared" ref="J49:J51" si="7">(C9-M39)*(C9-M39)</f>
        <v>152.11028888999985</v>
      </c>
      <c r="K49" s="8">
        <f t="shared" ref="K49:K51" si="8">(D9-N39)*(D9-N39)</f>
        <v>11.110888889999961</v>
      </c>
      <c r="L49" s="8">
        <f t="shared" ref="L49:L51" si="9">(E9-O39)*(E9-O39)</f>
        <v>136.11188889000013</v>
      </c>
      <c r="M49" s="8">
        <f t="shared" ref="M49:M51" si="10">(F9-P39)*(F9-P39)</f>
        <v>1.7776888899999843</v>
      </c>
      <c r="N49" s="8">
        <f t="shared" ref="N49:N51" si="11">(G9-Q39)*(G9-Q39)</f>
        <v>32.111488890000068</v>
      </c>
      <c r="O49" s="8">
        <f t="shared" ref="O49:O51" si="12">(H9-R39)*(H9-R39)</f>
        <v>245.44548889000018</v>
      </c>
      <c r="P49" s="8">
        <f t="shared" ref="P49:P51" si="13">(I9-S39)*(I9-S39)</f>
        <v>75.111688890000096</v>
      </c>
      <c r="Q49" s="8">
        <f t="shared" ref="Q49:Q51" si="14">(J9-T39)*(J9-T39)</f>
        <v>747.10928888999968</v>
      </c>
      <c r="R49" s="8">
        <f t="shared" ref="R49:R51" si="15">(K9-U39)*(K9-U39)</f>
        <v>136.11188889000013</v>
      </c>
      <c r="S49" s="8">
        <f t="shared" ref="S49:S51" si="16">(L9-V39)*(L9-V39)</f>
        <v>469.44588889000028</v>
      </c>
      <c r="T49" s="8">
        <f t="shared" ref="T49:T51" si="17">(M9-W39)*(M9-W39)</f>
        <v>53.777288889999916</v>
      </c>
      <c r="U49" s="8">
        <f t="shared" ref="U49:U51" si="18">(N9-X39)*(N9-X39)</f>
        <v>0.4444888900000078</v>
      </c>
      <c r="V49" s="8">
        <f t="shared" si="4"/>
        <v>44.44488889000008</v>
      </c>
      <c r="W49" s="9">
        <f t="shared" si="5"/>
        <v>300.44328888999979</v>
      </c>
      <c r="X49" s="8"/>
      <c r="Y49" s="8"/>
      <c r="Z49" s="9"/>
    </row>
    <row r="50" spans="1:26">
      <c r="A50" t="s">
        <v>21</v>
      </c>
      <c r="B50">
        <f>(B18*C18+B19*C19+B20*C20+B21*C21+B22*C22+B23*C23+B24*C24+B25*C25)/60</f>
        <v>120.33333333333333</v>
      </c>
      <c r="I50" s="7">
        <f t="shared" si="6"/>
        <v>58.778288890000091</v>
      </c>
      <c r="J50" s="8">
        <f t="shared" si="7"/>
        <v>58.778288890000091</v>
      </c>
      <c r="K50" s="8">
        <f t="shared" si="8"/>
        <v>765.44628889000035</v>
      </c>
      <c r="L50" s="8">
        <f t="shared" si="9"/>
        <v>113.77848889000012</v>
      </c>
      <c r="M50" s="8">
        <f t="shared" si="10"/>
        <v>7.1112888900000311</v>
      </c>
      <c r="N50" s="8">
        <f t="shared" si="11"/>
        <v>11.110888889999961</v>
      </c>
      <c r="O50" s="8">
        <f t="shared" si="12"/>
        <v>58.778288890000091</v>
      </c>
      <c r="P50" s="8">
        <f t="shared" si="13"/>
        <v>152.11028888999985</v>
      </c>
      <c r="Q50" s="8">
        <f t="shared" si="14"/>
        <v>2.7778888900000194</v>
      </c>
      <c r="R50" s="8">
        <f t="shared" si="15"/>
        <v>40.110688889999928</v>
      </c>
      <c r="S50" s="8">
        <f t="shared" si="16"/>
        <v>160.44528889000014</v>
      </c>
      <c r="T50" s="8">
        <f t="shared" si="17"/>
        <v>7.1112888900000311</v>
      </c>
      <c r="U50" s="8">
        <f t="shared" si="18"/>
        <v>152.11028888999985</v>
      </c>
      <c r="V50" s="8">
        <f t="shared" si="4"/>
        <v>18.777488889999951</v>
      </c>
      <c r="W50" s="9">
        <f t="shared" si="5"/>
        <v>186.77868889000015</v>
      </c>
      <c r="X50" s="8"/>
      <c r="Y50" s="8"/>
      <c r="Z50" s="9"/>
    </row>
    <row r="51" spans="1:26">
      <c r="A51" t="s">
        <v>22</v>
      </c>
      <c r="B51">
        <f>AVERAGE(I38:I45)</f>
        <v>1686.6666666666663</v>
      </c>
      <c r="I51" s="7">
        <f t="shared" si="6"/>
        <v>75.111688890000096</v>
      </c>
      <c r="J51" s="8">
        <f t="shared" si="7"/>
        <v>75.111688890000096</v>
      </c>
      <c r="K51" s="8">
        <f t="shared" si="8"/>
        <v>69.443888889999897</v>
      </c>
      <c r="L51" s="8">
        <f t="shared" si="9"/>
        <v>1.7776888899999843</v>
      </c>
      <c r="M51" s="8">
        <f t="shared" si="10"/>
        <v>821.77968889000033</v>
      </c>
      <c r="N51" s="8">
        <f t="shared" si="11"/>
        <v>0.11108888999999611</v>
      </c>
      <c r="O51" s="8">
        <f t="shared" si="12"/>
        <v>215.11208889000017</v>
      </c>
      <c r="P51" s="8">
        <f t="shared" si="13"/>
        <v>152.11028888999985</v>
      </c>
      <c r="Q51" s="8">
        <f t="shared" si="14"/>
        <v>186.77868889000015</v>
      </c>
      <c r="R51" s="8">
        <f t="shared" si="15"/>
        <v>277.77888889000019</v>
      </c>
      <c r="S51" s="8">
        <f t="shared" si="16"/>
        <v>11.110888889999961</v>
      </c>
      <c r="T51" s="8">
        <f t="shared" si="17"/>
        <v>1626.7750888899996</v>
      </c>
      <c r="U51" s="8">
        <f t="shared" si="18"/>
        <v>348.44568889000021</v>
      </c>
      <c r="V51" s="8">
        <f t="shared" si="4"/>
        <v>113.77848889000012</v>
      </c>
      <c r="W51" s="9">
        <f t="shared" si="5"/>
        <v>544.44288888999972</v>
      </c>
      <c r="X51" s="8"/>
      <c r="Y51" s="8"/>
      <c r="Z51" s="9"/>
    </row>
    <row r="52" spans="1:26">
      <c r="I52" s="7"/>
      <c r="J52" s="8"/>
      <c r="K52" s="8"/>
      <c r="L52" s="8"/>
      <c r="M52" s="8"/>
      <c r="N52" s="8"/>
      <c r="O52" s="8"/>
      <c r="P52" s="8"/>
      <c r="Q52" s="8"/>
      <c r="R52" s="8"/>
      <c r="S52" s="8"/>
      <c r="T52" s="8"/>
      <c r="U52" s="8"/>
      <c r="V52" s="8"/>
      <c r="W52" s="9"/>
      <c r="X52" s="8"/>
      <c r="Y52" s="8"/>
      <c r="Z52" s="9"/>
    </row>
    <row r="53" spans="1:26">
      <c r="A53" t="s">
        <v>23</v>
      </c>
      <c r="I53" s="7">
        <f>B8-L38</f>
        <v>11.333299999999994</v>
      </c>
      <c r="J53" s="8">
        <f t="shared" ref="J53:W53" si="19">C8-M38</f>
        <v>47.333299999999994</v>
      </c>
      <c r="K53" s="8">
        <f t="shared" si="19"/>
        <v>14.333299999999994</v>
      </c>
      <c r="L53" s="8">
        <f t="shared" si="19"/>
        <v>15.333299999999994</v>
      </c>
      <c r="M53" s="8">
        <f t="shared" si="19"/>
        <v>2.3332999999999942</v>
      </c>
      <c r="N53" s="8">
        <f t="shared" si="19"/>
        <v>12.333299999999994</v>
      </c>
      <c r="O53" s="8">
        <f t="shared" si="19"/>
        <v>-2.6667000000000058</v>
      </c>
      <c r="P53" s="8">
        <f t="shared" si="19"/>
        <v>-8.6667000000000058</v>
      </c>
      <c r="Q53" s="8">
        <f t="shared" si="19"/>
        <v>6.3332999999999942</v>
      </c>
      <c r="R53" s="8">
        <f t="shared" si="19"/>
        <v>-2.6667000000000058</v>
      </c>
      <c r="S53" s="8">
        <f t="shared" si="19"/>
        <v>9.3332999999999942</v>
      </c>
      <c r="T53" s="8">
        <f t="shared" si="19"/>
        <v>-22.666700000000006</v>
      </c>
      <c r="U53" s="8">
        <f t="shared" si="19"/>
        <v>-7.6667000000000058</v>
      </c>
      <c r="V53" s="8">
        <f t="shared" si="19"/>
        <v>15.333299999999994</v>
      </c>
      <c r="W53" s="9">
        <f t="shared" si="19"/>
        <v>13.333299999999994</v>
      </c>
      <c r="X53" s="8"/>
      <c r="Y53" s="8"/>
      <c r="Z53" s="9"/>
    </row>
    <row r="54" spans="1:26">
      <c r="A54" t="s">
        <v>21</v>
      </c>
      <c r="B54">
        <f>AVERAGE(B8:P11)</f>
        <v>119.66666666666667</v>
      </c>
      <c r="I54" s="7">
        <f t="shared" ref="I54:I56" si="20">B9-L39</f>
        <v>-2.6667000000000058</v>
      </c>
      <c r="J54" s="8">
        <f t="shared" ref="J54:J56" si="21">C9-M39</f>
        <v>12.333299999999994</v>
      </c>
      <c r="K54" s="8">
        <f t="shared" ref="K54:K56" si="22">D9-N39</f>
        <v>3.3332999999999942</v>
      </c>
      <c r="L54" s="8">
        <f t="shared" ref="L54:L56" si="23">E9-O39</f>
        <v>-11.666700000000006</v>
      </c>
      <c r="M54" s="8">
        <f t="shared" ref="M54:M56" si="24">F9-P39</f>
        <v>1.3332999999999942</v>
      </c>
      <c r="N54" s="8">
        <f t="shared" ref="N54:N56" si="25">G9-Q39</f>
        <v>-5.6667000000000058</v>
      </c>
      <c r="O54" s="8">
        <f t="shared" ref="O54:O56" si="26">H9-R39</f>
        <v>-15.666700000000006</v>
      </c>
      <c r="P54" s="8">
        <f t="shared" ref="P54:P56" si="27">I9-S39</f>
        <v>-8.6667000000000058</v>
      </c>
      <c r="Q54" s="8">
        <f t="shared" ref="Q54:Q56" si="28">J9-T39</f>
        <v>27.333299999999994</v>
      </c>
      <c r="R54" s="8">
        <f t="shared" ref="R54:R56" si="29">K9-U39</f>
        <v>-11.666700000000006</v>
      </c>
      <c r="S54" s="8">
        <f t="shared" ref="S54:S56" si="30">L9-V39</f>
        <v>-21.666700000000006</v>
      </c>
      <c r="T54" s="8">
        <f t="shared" ref="T54:T56" si="31">M9-W39</f>
        <v>7.3332999999999942</v>
      </c>
      <c r="U54" s="8">
        <f t="shared" ref="U54:U56" si="32">N9-X39</f>
        <v>-0.66670000000000584</v>
      </c>
      <c r="V54" s="8">
        <f t="shared" ref="V54:V56" si="33">O9-Y39</f>
        <v>-6.6667000000000058</v>
      </c>
      <c r="W54" s="9">
        <f t="shared" ref="W54:W56" si="34">P9-Z39</f>
        <v>17.333299999999994</v>
      </c>
      <c r="X54" s="8"/>
      <c r="Y54" s="8"/>
      <c r="Z54" s="9"/>
    </row>
    <row r="55" spans="1:26">
      <c r="A55" t="s">
        <v>22</v>
      </c>
      <c r="B55">
        <f>AVERAGE(I48:W51)</f>
        <v>214.92222222333339</v>
      </c>
      <c r="I55" s="7">
        <f t="shared" si="20"/>
        <v>-7.6667000000000058</v>
      </c>
      <c r="J55" s="8">
        <f t="shared" si="21"/>
        <v>-7.6667000000000058</v>
      </c>
      <c r="K55" s="8">
        <f t="shared" si="22"/>
        <v>-27.666700000000006</v>
      </c>
      <c r="L55" s="8">
        <f t="shared" si="23"/>
        <v>-10.666700000000006</v>
      </c>
      <c r="M55" s="8">
        <f t="shared" si="24"/>
        <v>-2.6667000000000058</v>
      </c>
      <c r="N55" s="8">
        <f t="shared" si="25"/>
        <v>3.3332999999999942</v>
      </c>
      <c r="O55" s="8">
        <f t="shared" si="26"/>
        <v>-7.6667000000000058</v>
      </c>
      <c r="P55" s="8">
        <f t="shared" si="27"/>
        <v>12.333299999999994</v>
      </c>
      <c r="Q55" s="8">
        <f t="shared" si="28"/>
        <v>-1.6667000000000058</v>
      </c>
      <c r="R55" s="8">
        <f t="shared" si="29"/>
        <v>6.3332999999999942</v>
      </c>
      <c r="S55" s="8">
        <f t="shared" si="30"/>
        <v>-12.666700000000006</v>
      </c>
      <c r="T55" s="8">
        <f t="shared" si="31"/>
        <v>-2.6667000000000058</v>
      </c>
      <c r="U55" s="8">
        <f t="shared" si="32"/>
        <v>12.333299999999994</v>
      </c>
      <c r="V55" s="8">
        <f t="shared" si="33"/>
        <v>4.3332999999999942</v>
      </c>
      <c r="W55" s="9">
        <f t="shared" si="34"/>
        <v>-13.666700000000006</v>
      </c>
      <c r="X55" s="8"/>
      <c r="Y55" s="8"/>
      <c r="Z55" s="9"/>
    </row>
    <row r="56" spans="1:26">
      <c r="A56" t="s">
        <v>24</v>
      </c>
      <c r="B56">
        <f>SQRT(B55)</f>
        <v>14.660225858537562</v>
      </c>
      <c r="I56" s="7">
        <f t="shared" si="20"/>
        <v>-8.6667000000000058</v>
      </c>
      <c r="J56" s="8">
        <f t="shared" si="21"/>
        <v>-8.6667000000000058</v>
      </c>
      <c r="K56" s="8">
        <f t="shared" si="22"/>
        <v>8.3332999999999942</v>
      </c>
      <c r="L56" s="8">
        <f t="shared" si="23"/>
        <v>1.3332999999999942</v>
      </c>
      <c r="M56" s="8">
        <f t="shared" si="24"/>
        <v>-28.666700000000006</v>
      </c>
      <c r="N56" s="8">
        <f t="shared" si="25"/>
        <v>0.33329999999999416</v>
      </c>
      <c r="O56" s="8">
        <f t="shared" si="26"/>
        <v>-14.666700000000006</v>
      </c>
      <c r="P56" s="8">
        <f t="shared" si="27"/>
        <v>12.333299999999994</v>
      </c>
      <c r="Q56" s="8">
        <f t="shared" si="28"/>
        <v>-13.666700000000006</v>
      </c>
      <c r="R56" s="8">
        <f t="shared" si="29"/>
        <v>-16.666700000000006</v>
      </c>
      <c r="S56" s="8">
        <f t="shared" si="30"/>
        <v>3.3332999999999942</v>
      </c>
      <c r="T56" s="8">
        <f t="shared" si="31"/>
        <v>40.333299999999994</v>
      </c>
      <c r="U56" s="8">
        <f t="shared" si="32"/>
        <v>-18.666700000000006</v>
      </c>
      <c r="V56" s="8">
        <f t="shared" si="33"/>
        <v>-10.666700000000006</v>
      </c>
      <c r="W56" s="9">
        <f t="shared" si="34"/>
        <v>23.333299999999994</v>
      </c>
      <c r="X56" s="8"/>
      <c r="Y56" s="8"/>
      <c r="Z56" s="9"/>
    </row>
    <row r="57" spans="1:26">
      <c r="A57" t="s">
        <v>25</v>
      </c>
      <c r="B57">
        <f>167-91</f>
        <v>76</v>
      </c>
      <c r="I57" s="7"/>
      <c r="J57" s="8"/>
      <c r="K57" s="8"/>
      <c r="L57" s="8"/>
      <c r="M57" s="8"/>
      <c r="N57" s="8"/>
      <c r="O57" s="8"/>
      <c r="P57" s="8"/>
      <c r="Q57" s="8"/>
      <c r="R57" s="8"/>
      <c r="S57" s="8"/>
      <c r="T57" s="8"/>
      <c r="U57" s="8"/>
      <c r="V57" s="8"/>
      <c r="W57" s="9"/>
      <c r="X57" s="8"/>
      <c r="Y57" s="8"/>
      <c r="Z57" s="9"/>
    </row>
    <row r="58" spans="1:26">
      <c r="A58" t="s">
        <v>26</v>
      </c>
      <c r="B58">
        <v>117.5</v>
      </c>
      <c r="I58" s="7">
        <f>ABS(I53)</f>
        <v>11.333299999999994</v>
      </c>
      <c r="J58" s="8">
        <f t="shared" ref="J58:W58" si="35">ABS(J53)</f>
        <v>47.333299999999994</v>
      </c>
      <c r="K58" s="8">
        <f t="shared" si="35"/>
        <v>14.333299999999994</v>
      </c>
      <c r="L58" s="8">
        <f t="shared" si="35"/>
        <v>15.333299999999994</v>
      </c>
      <c r="M58" s="8">
        <f t="shared" si="35"/>
        <v>2.3332999999999942</v>
      </c>
      <c r="N58" s="8">
        <f t="shared" si="35"/>
        <v>12.333299999999994</v>
      </c>
      <c r="O58" s="8">
        <f t="shared" si="35"/>
        <v>2.6667000000000058</v>
      </c>
      <c r="P58" s="8">
        <f t="shared" si="35"/>
        <v>8.6667000000000058</v>
      </c>
      <c r="Q58" s="8">
        <f t="shared" si="35"/>
        <v>6.3332999999999942</v>
      </c>
      <c r="R58" s="8">
        <f t="shared" si="35"/>
        <v>2.6667000000000058</v>
      </c>
      <c r="S58" s="8">
        <f t="shared" si="35"/>
        <v>9.3332999999999942</v>
      </c>
      <c r="T58" s="8">
        <f t="shared" si="35"/>
        <v>22.666700000000006</v>
      </c>
      <c r="U58" s="8">
        <f t="shared" si="35"/>
        <v>7.6667000000000058</v>
      </c>
      <c r="V58" s="8">
        <f t="shared" si="35"/>
        <v>15.333299999999994</v>
      </c>
      <c r="W58" s="9">
        <f t="shared" si="35"/>
        <v>13.333299999999994</v>
      </c>
      <c r="X58" s="8"/>
      <c r="Y58" s="8"/>
      <c r="Z58" s="9"/>
    </row>
    <row r="59" spans="1:26">
      <c r="A59" t="s">
        <v>27</v>
      </c>
      <c r="B59">
        <v>10</v>
      </c>
      <c r="I59" s="7">
        <f t="shared" ref="I59:W61" si="36">ABS(I54)</f>
        <v>2.6667000000000058</v>
      </c>
      <c r="J59" s="8">
        <f t="shared" si="36"/>
        <v>12.333299999999994</v>
      </c>
      <c r="K59" s="8">
        <f t="shared" si="36"/>
        <v>3.3332999999999942</v>
      </c>
      <c r="L59" s="8">
        <f t="shared" si="36"/>
        <v>11.666700000000006</v>
      </c>
      <c r="M59" s="8">
        <f t="shared" si="36"/>
        <v>1.3332999999999942</v>
      </c>
      <c r="N59" s="8">
        <f t="shared" si="36"/>
        <v>5.6667000000000058</v>
      </c>
      <c r="O59" s="8">
        <f t="shared" si="36"/>
        <v>15.666700000000006</v>
      </c>
      <c r="P59" s="8">
        <f t="shared" si="36"/>
        <v>8.6667000000000058</v>
      </c>
      <c r="Q59" s="8">
        <f t="shared" si="36"/>
        <v>27.333299999999994</v>
      </c>
      <c r="R59" s="8">
        <f t="shared" si="36"/>
        <v>11.666700000000006</v>
      </c>
      <c r="S59" s="8">
        <f t="shared" si="36"/>
        <v>21.666700000000006</v>
      </c>
      <c r="T59" s="8">
        <f t="shared" si="36"/>
        <v>7.3332999999999942</v>
      </c>
      <c r="U59" s="8">
        <f t="shared" si="36"/>
        <v>0.66670000000000584</v>
      </c>
      <c r="V59" s="8">
        <f t="shared" si="36"/>
        <v>6.6667000000000058</v>
      </c>
      <c r="W59" s="9">
        <f t="shared" si="36"/>
        <v>17.333299999999994</v>
      </c>
      <c r="X59" s="8"/>
      <c r="Y59" s="8"/>
      <c r="Z59" s="9"/>
    </row>
    <row r="60" spans="1:26">
      <c r="A60" t="s">
        <v>28</v>
      </c>
      <c r="B60">
        <f>AVERAGE(I58:W61)</f>
        <v>11.477779999999999</v>
      </c>
      <c r="I60" s="7">
        <f t="shared" si="36"/>
        <v>7.6667000000000058</v>
      </c>
      <c r="J60" s="8">
        <f t="shared" si="36"/>
        <v>7.6667000000000058</v>
      </c>
      <c r="K60" s="8">
        <f t="shared" si="36"/>
        <v>27.666700000000006</v>
      </c>
      <c r="L60" s="8">
        <f t="shared" si="36"/>
        <v>10.666700000000006</v>
      </c>
      <c r="M60" s="8">
        <f t="shared" si="36"/>
        <v>2.6667000000000058</v>
      </c>
      <c r="N60" s="8">
        <f t="shared" si="36"/>
        <v>3.3332999999999942</v>
      </c>
      <c r="O60" s="8">
        <f t="shared" si="36"/>
        <v>7.6667000000000058</v>
      </c>
      <c r="P60" s="8">
        <f t="shared" si="36"/>
        <v>12.333299999999994</v>
      </c>
      <c r="Q60" s="8">
        <f t="shared" si="36"/>
        <v>1.6667000000000058</v>
      </c>
      <c r="R60" s="8">
        <f t="shared" si="36"/>
        <v>6.3332999999999942</v>
      </c>
      <c r="S60" s="8">
        <f t="shared" si="36"/>
        <v>12.666700000000006</v>
      </c>
      <c r="T60" s="8">
        <f t="shared" si="36"/>
        <v>2.6667000000000058</v>
      </c>
      <c r="U60" s="8">
        <f t="shared" si="36"/>
        <v>12.333299999999994</v>
      </c>
      <c r="V60" s="8">
        <f t="shared" si="36"/>
        <v>4.3332999999999942</v>
      </c>
      <c r="W60" s="9">
        <f t="shared" si="36"/>
        <v>13.666700000000006</v>
      </c>
      <c r="X60" s="8"/>
      <c r="Y60" s="8"/>
      <c r="Z60" s="9"/>
    </row>
    <row r="61" spans="1:26">
      <c r="I61" s="7">
        <f t="shared" si="36"/>
        <v>8.6667000000000058</v>
      </c>
      <c r="J61" s="8">
        <f t="shared" si="36"/>
        <v>8.6667000000000058</v>
      </c>
      <c r="K61" s="8">
        <f t="shared" si="36"/>
        <v>8.3332999999999942</v>
      </c>
      <c r="L61" s="8">
        <f t="shared" si="36"/>
        <v>1.3332999999999942</v>
      </c>
      <c r="M61" s="8">
        <f t="shared" si="36"/>
        <v>28.666700000000006</v>
      </c>
      <c r="N61" s="8">
        <f t="shared" si="36"/>
        <v>0.33329999999999416</v>
      </c>
      <c r="O61" s="8">
        <f t="shared" si="36"/>
        <v>14.666700000000006</v>
      </c>
      <c r="P61" s="8">
        <f t="shared" si="36"/>
        <v>12.333299999999994</v>
      </c>
      <c r="Q61" s="8">
        <f t="shared" si="36"/>
        <v>13.666700000000006</v>
      </c>
      <c r="R61" s="8">
        <f t="shared" si="36"/>
        <v>16.666700000000006</v>
      </c>
      <c r="S61" s="8">
        <f t="shared" si="36"/>
        <v>3.3332999999999942</v>
      </c>
      <c r="T61" s="8">
        <f t="shared" si="36"/>
        <v>40.333299999999994</v>
      </c>
      <c r="U61" s="8">
        <f t="shared" si="36"/>
        <v>18.666700000000006</v>
      </c>
      <c r="V61" s="8">
        <f t="shared" si="36"/>
        <v>10.666700000000006</v>
      </c>
      <c r="W61" s="9">
        <f t="shared" si="36"/>
        <v>23.333299999999994</v>
      </c>
      <c r="X61" s="8"/>
      <c r="Y61" s="8"/>
      <c r="Z61" s="9"/>
    </row>
    <row r="62" spans="1:26">
      <c r="I62" s="7"/>
      <c r="J62" s="8"/>
      <c r="K62" s="8"/>
      <c r="L62" s="8">
        <f>(B64-L63)*(B64-L63)</f>
        <v>24964</v>
      </c>
      <c r="M62" s="8">
        <f t="shared" ref="M62:T62" si="37">(C64-M63)*(C64-M63)</f>
        <v>64</v>
      </c>
      <c r="N62" s="8">
        <f t="shared" si="37"/>
        <v>484</v>
      </c>
      <c r="O62" s="8">
        <f t="shared" si="37"/>
        <v>484</v>
      </c>
      <c r="P62" s="8">
        <f t="shared" si="37"/>
        <v>123904</v>
      </c>
      <c r="Q62" s="8">
        <f t="shared" si="37"/>
        <v>4</v>
      </c>
      <c r="R62" s="8">
        <f t="shared" si="37"/>
        <v>2704</v>
      </c>
      <c r="S62" s="8">
        <f t="shared" si="37"/>
        <v>1764</v>
      </c>
      <c r="T62" s="8">
        <f t="shared" si="37"/>
        <v>35344</v>
      </c>
      <c r="U62" s="8">
        <f>(K64-U63)*(K64-U63)</f>
        <v>19044</v>
      </c>
      <c r="V62" s="8"/>
      <c r="W62" s="9"/>
      <c r="X62" s="8"/>
      <c r="Y62" s="8"/>
      <c r="Z62" s="9"/>
    </row>
    <row r="63" spans="1:26" ht="13.8" thickBot="1">
      <c r="I63" s="12"/>
      <c r="J63" s="10"/>
      <c r="K63" s="10"/>
      <c r="L63" s="10">
        <v>1148</v>
      </c>
      <c r="M63" s="10">
        <v>1148</v>
      </c>
      <c r="N63" s="10">
        <v>1148</v>
      </c>
      <c r="O63" s="10">
        <v>1148</v>
      </c>
      <c r="P63" s="10">
        <v>1148</v>
      </c>
      <c r="Q63" s="10">
        <v>1148</v>
      </c>
      <c r="R63" s="10">
        <v>1148</v>
      </c>
      <c r="S63" s="10">
        <v>1148</v>
      </c>
      <c r="T63" s="10">
        <v>1148</v>
      </c>
      <c r="U63" s="10">
        <v>1148</v>
      </c>
      <c r="V63" s="10"/>
      <c r="W63" s="11"/>
      <c r="X63" s="10"/>
      <c r="Y63" s="10"/>
      <c r="Z63" s="11"/>
    </row>
    <row r="64" spans="1:26" ht="13.8" thickTop="1">
      <c r="A64" t="s">
        <v>30</v>
      </c>
      <c r="B64">
        <v>990</v>
      </c>
      <c r="C64">
        <v>1140</v>
      </c>
      <c r="D64">
        <v>1170</v>
      </c>
      <c r="E64">
        <v>1170</v>
      </c>
      <c r="F64">
        <v>1500</v>
      </c>
      <c r="G64">
        <v>1150</v>
      </c>
      <c r="H64">
        <v>1200</v>
      </c>
      <c r="I64">
        <v>1190</v>
      </c>
      <c r="J64">
        <v>960</v>
      </c>
      <c r="K64">
        <v>1010</v>
      </c>
    </row>
    <row r="65" spans="1:22">
      <c r="A65" t="s">
        <v>31</v>
      </c>
      <c r="B65">
        <f>AVERAGE(B64:K64)</f>
        <v>1148</v>
      </c>
    </row>
    <row r="66" spans="1:22">
      <c r="A66" t="s">
        <v>32</v>
      </c>
      <c r="B66">
        <v>1160</v>
      </c>
    </row>
    <row r="67" spans="1:22">
      <c r="A67" t="s">
        <v>33</v>
      </c>
      <c r="B67">
        <f>AVERAGE(L62:U62)</f>
        <v>20876</v>
      </c>
    </row>
    <row r="68" spans="1:22">
      <c r="A68" t="s">
        <v>34</v>
      </c>
      <c r="B68">
        <f>SQRT(B67)</f>
        <v>144.48529336925608</v>
      </c>
    </row>
    <row r="69" spans="1:22">
      <c r="A69" t="s">
        <v>35</v>
      </c>
      <c r="B69">
        <f>B68/B65</f>
        <v>0.1258582694854147</v>
      </c>
    </row>
    <row r="71" spans="1:22" ht="13.8" thickBot="1">
      <c r="A71" t="s">
        <v>36</v>
      </c>
      <c r="B71">
        <v>6522</v>
      </c>
      <c r="C71">
        <v>435686</v>
      </c>
      <c r="D71">
        <v>285186</v>
      </c>
      <c r="E71">
        <v>5252</v>
      </c>
      <c r="F71">
        <v>350364</v>
      </c>
    </row>
    <row r="72" spans="1:22" ht="14.4" thickTop="1" thickBot="1">
      <c r="A72" t="s">
        <v>37</v>
      </c>
      <c r="B72" s="2" t="s">
        <v>38</v>
      </c>
      <c r="C72" s="2"/>
      <c r="D72" s="2"/>
      <c r="I72" s="3">
        <f>(350364-100*(6522/100)*(5252/100))/(435686-100*(6522/100)*(6522/100))</f>
        <v>0.75849613803099392</v>
      </c>
    </row>
    <row r="73" spans="1:22" ht="14.4" thickTop="1" thickBot="1">
      <c r="B73" s="2" t="s">
        <v>41</v>
      </c>
      <c r="C73" s="2"/>
      <c r="D73" s="2"/>
      <c r="E73" s="2"/>
      <c r="F73" s="2"/>
      <c r="G73" s="2"/>
      <c r="H73" s="2"/>
      <c r="I73" s="2"/>
      <c r="J73" s="3">
        <f>5252/100-0.758496138*6522/100</f>
        <v>3.0508818796400021</v>
      </c>
    </row>
    <row r="74" spans="1:22" ht="13.8" thickTop="1">
      <c r="B74" s="2" t="s">
        <v>39</v>
      </c>
      <c r="C74" s="2"/>
      <c r="D74" s="2"/>
    </row>
    <row r="75" spans="1:22">
      <c r="B75" t="s">
        <v>40</v>
      </c>
    </row>
    <row r="76" spans="1:22">
      <c r="B76" s="2" t="s">
        <v>42</v>
      </c>
      <c r="C76" s="2"/>
      <c r="D76" s="2"/>
    </row>
    <row r="78" spans="1:22">
      <c r="A78" t="s">
        <v>43</v>
      </c>
      <c r="B78" s="2" t="s">
        <v>44</v>
      </c>
      <c r="C78" s="2"/>
      <c r="D78" s="2"/>
      <c r="E78" s="2"/>
      <c r="F78" s="2"/>
      <c r="G78" s="2"/>
      <c r="H78" s="2"/>
      <c r="I78" s="2"/>
      <c r="J78" s="2"/>
      <c r="K78" s="2"/>
      <c r="L78" s="2"/>
      <c r="M78" s="2"/>
      <c r="N78" s="2"/>
      <c r="O78" s="2"/>
      <c r="P78" s="2"/>
      <c r="Q78" s="2"/>
      <c r="R78" s="2"/>
      <c r="S78" s="2"/>
      <c r="T78" s="2"/>
      <c r="U78" s="2"/>
      <c r="V78" s="2"/>
    </row>
    <row r="79" spans="1:22">
      <c r="B79" t="s">
        <v>45</v>
      </c>
      <c r="C79">
        <f>(350364-(5252/100)*6522-(6522/100)*5252+100*(6522/100)*(5252/100))/(SQRT(435686-2*(6522/100)*6522+100*(6522/100)*(6522/100))*SQRT(285186-2*(5252/100)*5252+100*(5252/100)*(5252/100)))</f>
        <v>0.79687376591794279</v>
      </c>
    </row>
  </sheetData>
  <mergeCells count="13">
    <mergeCell ref="B74:D74"/>
    <mergeCell ref="B73:I73"/>
    <mergeCell ref="B76:D76"/>
    <mergeCell ref="B78:V78"/>
    <mergeCell ref="B1:F1"/>
    <mergeCell ref="B14:K14"/>
    <mergeCell ref="A47:F47"/>
    <mergeCell ref="B72:D72"/>
    <mergeCell ref="A3:E3"/>
    <mergeCell ref="A4:E4"/>
    <mergeCell ref="A5:E5"/>
    <mergeCell ref="A6:E6"/>
    <mergeCell ref="A2:E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岡元裕生</dc:creator>
  <cp:lastModifiedBy>岡元裕生</cp:lastModifiedBy>
  <dcterms:created xsi:type="dcterms:W3CDTF">2010-06-14T12:01:03Z</dcterms:created>
  <dcterms:modified xsi:type="dcterms:W3CDTF">2010-06-15T14:04:23Z</dcterms:modified>
</cp:coreProperties>
</file>